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xemplas-my.sharepoint.com/personal/tomh_exemplas_com/Documents/"/>
    </mc:Choice>
  </mc:AlternateContent>
  <xr:revisionPtr revIDLastSave="12" documentId="8_{44BAFAF4-02C2-4712-A1DC-03540E051793}" xr6:coauthVersionLast="47" xr6:coauthVersionMax="47" xr10:uidLastSave="{1141C733-F8E5-4431-960D-1D1FCEA6A8EB}"/>
  <bookViews>
    <workbookView xWindow="9600" yWindow="0" windowWidth="9600" windowHeight="10200" activeTab="2" xr2:uid="{00000000-000D-0000-FFFF-FFFF00000000}"/>
  </bookViews>
  <sheets>
    <sheet name="Instructions" sheetId="3" r:id="rId1"/>
    <sheet name="Cashflow" sheetId="1" r:id="rId2"/>
    <sheet name="P&amp;L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3" i="2" l="1"/>
  <c r="D43" i="2"/>
  <c r="E43" i="2"/>
  <c r="F43" i="2"/>
  <c r="J43" i="2"/>
  <c r="K43" i="2"/>
  <c r="L43" i="2"/>
  <c r="M43" i="2"/>
  <c r="B43" i="2"/>
  <c r="C18" i="2"/>
  <c r="D18" i="2"/>
  <c r="E18" i="2"/>
  <c r="F18" i="2"/>
  <c r="F37" i="2" s="1"/>
  <c r="F39" i="2" s="1"/>
  <c r="G18" i="2"/>
  <c r="H18" i="2"/>
  <c r="I18" i="2"/>
  <c r="J18" i="2"/>
  <c r="K18" i="2"/>
  <c r="L18" i="2"/>
  <c r="L37" i="2" s="1"/>
  <c r="L39" i="2" s="1"/>
  <c r="M18" i="2"/>
  <c r="M37" i="2" s="1"/>
  <c r="M39" i="2" s="1"/>
  <c r="B18" i="2"/>
  <c r="N10" i="2"/>
  <c r="N11" i="2"/>
  <c r="C9" i="2"/>
  <c r="C14" i="2" s="1"/>
  <c r="C16" i="2" s="1"/>
  <c r="D9" i="2"/>
  <c r="D14" i="2" s="1"/>
  <c r="D16" i="2" s="1"/>
  <c r="E9" i="2"/>
  <c r="E14" i="2" s="1"/>
  <c r="E16" i="2" s="1"/>
  <c r="F9" i="2"/>
  <c r="F14" i="2" s="1"/>
  <c r="F16" i="2" s="1"/>
  <c r="G9" i="2"/>
  <c r="G14" i="2" s="1"/>
  <c r="G16" i="2" s="1"/>
  <c r="H9" i="2"/>
  <c r="H14" i="2" s="1"/>
  <c r="H16" i="2" s="1"/>
  <c r="I9" i="2"/>
  <c r="I14" i="2" s="1"/>
  <c r="I16" i="2" s="1"/>
  <c r="J9" i="2"/>
  <c r="J14" i="2" s="1"/>
  <c r="J16" i="2" s="1"/>
  <c r="K9" i="2"/>
  <c r="K14" i="2" s="1"/>
  <c r="K16" i="2" s="1"/>
  <c r="L9" i="2"/>
  <c r="L14" i="2" s="1"/>
  <c r="L16" i="2" s="1"/>
  <c r="M9" i="2"/>
  <c r="M14" i="2" s="1"/>
  <c r="M16" i="2" s="1"/>
  <c r="B9" i="2"/>
  <c r="B14" i="2" s="1"/>
  <c r="B16" i="2" s="1"/>
  <c r="C5" i="2"/>
  <c r="D5" i="2" s="1"/>
  <c r="E5" i="2" s="1"/>
  <c r="F5" i="2" s="1"/>
  <c r="G5" i="2" s="1"/>
  <c r="H5" i="2" s="1"/>
  <c r="I5" i="2" s="1"/>
  <c r="J5" i="2" s="1"/>
  <c r="K5" i="2" s="1"/>
  <c r="L5" i="2" s="1"/>
  <c r="M5" i="2" s="1"/>
  <c r="N7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M35" i="1"/>
  <c r="M44" i="1"/>
  <c r="L35" i="1"/>
  <c r="L44" i="1" s="1"/>
  <c r="K35" i="1"/>
  <c r="K44" i="1" s="1"/>
  <c r="K46" i="1" s="1"/>
  <c r="J35" i="1"/>
  <c r="J44" i="1" s="1"/>
  <c r="I35" i="1"/>
  <c r="I44" i="1"/>
  <c r="H35" i="1"/>
  <c r="H44" i="1" s="1"/>
  <c r="G35" i="1"/>
  <c r="G44" i="1" s="1"/>
  <c r="G46" i="1" s="1"/>
  <c r="F35" i="1"/>
  <c r="F44" i="1"/>
  <c r="E35" i="1"/>
  <c r="E44" i="1"/>
  <c r="D35" i="1"/>
  <c r="D44" i="1" s="1"/>
  <c r="C35" i="1"/>
  <c r="C44" i="1"/>
  <c r="C46" i="1" s="1"/>
  <c r="B35" i="1"/>
  <c r="B44" i="1"/>
  <c r="B46" i="1" s="1"/>
  <c r="B48" i="1" s="1"/>
  <c r="C5" i="1" s="1"/>
  <c r="C48" i="1" s="1"/>
  <c r="D5" i="1" s="1"/>
  <c r="M15" i="1"/>
  <c r="M46" i="1" s="1"/>
  <c r="L15" i="1"/>
  <c r="K15" i="1"/>
  <c r="J15" i="1"/>
  <c r="I15" i="1"/>
  <c r="I46" i="1"/>
  <c r="H15" i="1"/>
  <c r="G15" i="1"/>
  <c r="F15" i="1"/>
  <c r="F46" i="1"/>
  <c r="E15" i="1"/>
  <c r="E46" i="1" s="1"/>
  <c r="D15" i="1"/>
  <c r="D46" i="1" s="1"/>
  <c r="C15" i="1"/>
  <c r="B15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G37" i="2" l="1"/>
  <c r="K37" i="2"/>
  <c r="K39" i="2" s="1"/>
  <c r="J37" i="2"/>
  <c r="J39" i="2" s="1"/>
  <c r="I37" i="2"/>
  <c r="H37" i="2"/>
  <c r="E37" i="2"/>
  <c r="E39" i="2" s="1"/>
  <c r="C37" i="2"/>
  <c r="C39" i="2" s="1"/>
  <c r="D37" i="2"/>
  <c r="D39" i="2" s="1"/>
  <c r="B37" i="2"/>
  <c r="F45" i="2"/>
  <c r="N18" i="2"/>
  <c r="D45" i="2"/>
  <c r="N9" i="2"/>
  <c r="N14" i="2" s="1"/>
  <c r="N16" i="2" s="1"/>
  <c r="C45" i="2"/>
  <c r="K45" i="2"/>
  <c r="J45" i="2"/>
  <c r="E45" i="2"/>
  <c r="M45" i="2"/>
  <c r="L45" i="2"/>
  <c r="B45" i="2"/>
  <c r="J46" i="1"/>
  <c r="H46" i="1"/>
  <c r="L46" i="1"/>
  <c r="D48" i="1"/>
  <c r="E5" i="1" s="1"/>
  <c r="E48" i="1" s="1"/>
  <c r="F5" i="1" s="1"/>
  <c r="F48" i="1" s="1"/>
  <c r="G5" i="1" s="1"/>
  <c r="G48" i="1" s="1"/>
  <c r="H5" i="1" s="1"/>
  <c r="H48" i="1" s="1"/>
  <c r="I5" i="1" s="1"/>
  <c r="I48" i="1" s="1"/>
  <c r="J5" i="1" s="1"/>
  <c r="J48" i="1" s="1"/>
  <c r="K5" i="1" s="1"/>
  <c r="K48" i="1" s="1"/>
  <c r="L5" i="1" s="1"/>
  <c r="L48" i="1" s="1"/>
  <c r="M5" i="1" s="1"/>
  <c r="M48" i="1" s="1"/>
  <c r="I39" i="2" l="1"/>
  <c r="I43" i="2"/>
  <c r="I45" i="2" s="1"/>
  <c r="H39" i="2"/>
  <c r="N39" i="2" s="1"/>
  <c r="H43" i="2"/>
  <c r="H45" i="2" s="1"/>
  <c r="G39" i="2"/>
  <c r="G43" i="2"/>
  <c r="G45" i="2" s="1"/>
  <c r="N37" i="2"/>
  <c r="B39" i="2"/>
  <c r="N43" i="2" l="1"/>
  <c r="N45" i="2" s="1"/>
</calcChain>
</file>

<file path=xl/sharedStrings.xml><?xml version="1.0" encoding="utf-8"?>
<sst xmlns="http://schemas.openxmlformats.org/spreadsheetml/2006/main" count="68" uniqueCount="55">
  <si>
    <t>CASH IN HAND AT BEGINNING OF PERIOD</t>
  </si>
  <si>
    <t>CASH IN</t>
  </si>
  <si>
    <t>Cash sales excluding VAT</t>
  </si>
  <si>
    <t>VAT invoiced</t>
  </si>
  <si>
    <t>Directors loans</t>
  </si>
  <si>
    <t>Share capital investment</t>
  </si>
  <si>
    <t>Other external finance/loans</t>
  </si>
  <si>
    <t>Other specific cash inflow</t>
  </si>
  <si>
    <t>TOTAL CASH RECEIPTS</t>
  </si>
  <si>
    <t>CASH PAID OUT</t>
  </si>
  <si>
    <t>Premises (rent, rates)</t>
  </si>
  <si>
    <t>Power (light, heat, electricity, gas)</t>
  </si>
  <si>
    <t>Telephone</t>
  </si>
  <si>
    <t>Insurance</t>
  </si>
  <si>
    <t>Postage and carriage</t>
  </si>
  <si>
    <t>Interest and bank charges payable</t>
  </si>
  <si>
    <t>Stationery</t>
  </si>
  <si>
    <t>Drawings, wages, or salary</t>
  </si>
  <si>
    <t>Equipment hire</t>
  </si>
  <si>
    <t>Motor expenses</t>
  </si>
  <si>
    <t>Accountancy fees</t>
  </si>
  <si>
    <t>Legal/professional fees</t>
  </si>
  <si>
    <t>Marketing</t>
  </si>
  <si>
    <t>Other specific expenses</t>
  </si>
  <si>
    <t>OPERATING EXPENSES SUBTOTAL</t>
  </si>
  <si>
    <t>Bad-debt provision</t>
  </si>
  <si>
    <t>Plant and other capital expenditure</t>
  </si>
  <si>
    <t>Loan and financing repayments</t>
  </si>
  <si>
    <t>Repayment of directors loans</t>
  </si>
  <si>
    <t>VAT payment due to Customs and Excise</t>
  </si>
  <si>
    <t>Other specific financing payments</t>
  </si>
  <si>
    <t>TOTAL CASH PAID OUT</t>
  </si>
  <si>
    <t>NET CASH FLOW FOR PERIOD</t>
  </si>
  <si>
    <t>CASH BALANCE</t>
  </si>
  <si>
    <t>Net profit margin</t>
  </si>
  <si>
    <t>Net profit</t>
  </si>
  <si>
    <t>Depreciation</t>
  </si>
  <si>
    <t>Drawings, wages or salaries</t>
  </si>
  <si>
    <t>Expenses/overheads</t>
  </si>
  <si>
    <t>Gross profit margin (%)</t>
  </si>
  <si>
    <t>Gross profit</t>
  </si>
  <si>
    <t>Cost of sales</t>
  </si>
  <si>
    <t>Revenue</t>
  </si>
  <si>
    <t>Total</t>
  </si>
  <si>
    <t>Month</t>
  </si>
  <si>
    <t>CASHFLOW FORECAST TEMPLATE - NAME OF ENTERPRISE</t>
  </si>
  <si>
    <t>Labour</t>
  </si>
  <si>
    <t>Matrerials</t>
  </si>
  <si>
    <t>Telecommunications (Broadbank, Mobile, Telephone)</t>
  </si>
  <si>
    <t>Marketing/Advertising</t>
  </si>
  <si>
    <t>Payroll</t>
  </si>
  <si>
    <t>Tax</t>
  </si>
  <si>
    <t>PROFIT AND LOSS FORECAST FOR [INSERT NAME OF ENTERPRISE HERE]</t>
  </si>
  <si>
    <t>Earnings Before Tax</t>
  </si>
  <si>
    <t>Tax Rate (change below as required)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</si>
</sst>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£-809]* #,##0.00_-;\-[$£-809]* #,##0.00_-;_-[$£-809]* &quot;-&quot;??_-;_-@_-"/>
  </numFmts>
  <fonts count="27" x14ac:knownFonts="1">
    <font>
      <sz val="10"/>
      <name val="Arial"/>
    </font>
    <font>
      <b/>
      <sz val="14"/>
      <color indexed="9"/>
      <name val="Arial"/>
      <family val="2"/>
    </font>
    <font>
      <sz val="10"/>
      <color indexed="1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indexed="9"/>
      <name val="Arial"/>
      <family val="2"/>
    </font>
    <font>
      <b/>
      <i/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8.5"/>
      <name val="Verdana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sz val="10"/>
      <name val="Arial"/>
    </font>
    <font>
      <sz val="10"/>
      <name val="Verdana"/>
      <family val="2"/>
    </font>
    <font>
      <sz val="10"/>
      <color rgb="FF000000"/>
      <name val="Calibri"/>
      <family val="2"/>
    </font>
    <font>
      <sz val="10"/>
      <name val="Calibri"/>
      <family val="2"/>
      <scheme val="minor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b/>
      <sz val="10"/>
      <color theme="0"/>
      <name val="Arial"/>
      <family val="2"/>
    </font>
    <font>
      <b/>
      <sz val="10"/>
      <color rgb="FF002060"/>
      <name val="Arial"/>
      <family val="2"/>
    </font>
    <font>
      <sz val="10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</borders>
  <cellStyleXfs count="6">
    <xf numFmtId="0" fontId="0" fillId="0" borderId="0"/>
    <xf numFmtId="37" fontId="13" fillId="2" borderId="1" applyBorder="0">
      <alignment horizontal="left" vertical="center" indent="1"/>
    </xf>
    <xf numFmtId="0" fontId="14" fillId="0" borderId="2" applyNumberFormat="0" applyFill="0">
      <alignment horizontal="centerContinuous" vertical="top"/>
    </xf>
    <xf numFmtId="0" fontId="5" fillId="0" borderId="0"/>
    <xf numFmtId="0" fontId="16" fillId="0" borderId="0" applyNumberFormat="0" applyFill="0" applyBorder="0" applyAlignment="0" applyProtection="0">
      <alignment vertical="top"/>
      <protection locked="0"/>
    </xf>
    <xf numFmtId="9" fontId="18" fillId="0" borderId="0" applyFont="0" applyFill="0" applyBorder="0" applyAlignment="0" applyProtection="0"/>
  </cellStyleXfs>
  <cellXfs count="53">
    <xf numFmtId="0" fontId="0" fillId="0" borderId="0" xfId="0"/>
    <xf numFmtId="0" fontId="1" fillId="3" borderId="0" xfId="0" applyFont="1" applyFill="1"/>
    <xf numFmtId="0" fontId="2" fillId="3" borderId="0" xfId="0" applyFont="1" applyFill="1"/>
    <xf numFmtId="0" fontId="3" fillId="4" borderId="0" xfId="0" applyFont="1" applyFill="1"/>
    <xf numFmtId="0" fontId="0" fillId="4" borderId="0" xfId="0" applyFill="1"/>
    <xf numFmtId="0" fontId="3" fillId="0" borderId="0" xfId="0" applyFont="1"/>
    <xf numFmtId="0" fontId="4" fillId="4" borderId="0" xfId="0" applyFont="1" applyFill="1"/>
    <xf numFmtId="0" fontId="5" fillId="0" borderId="0" xfId="0" applyFont="1"/>
    <xf numFmtId="0" fontId="6" fillId="0" borderId="0" xfId="0" applyFont="1"/>
    <xf numFmtId="0" fontId="7" fillId="5" borderId="0" xfId="0" applyFont="1" applyFill="1"/>
    <xf numFmtId="0" fontId="3" fillId="5" borderId="0" xfId="0" applyFont="1" applyFill="1"/>
    <xf numFmtId="0" fontId="10" fillId="0" borderId="0" xfId="0" applyFont="1"/>
    <xf numFmtId="0" fontId="12" fillId="6" borderId="0" xfId="3" applyFont="1" applyFill="1"/>
    <xf numFmtId="0" fontId="15" fillId="0" borderId="0" xfId="0" applyFont="1"/>
    <xf numFmtId="0" fontId="16" fillId="0" borderId="0" xfId="4" applyBorder="1" applyAlignment="1" applyProtection="1"/>
    <xf numFmtId="0" fontId="17" fillId="0" borderId="0" xfId="0" applyFont="1"/>
    <xf numFmtId="164" fontId="5" fillId="0" borderId="0" xfId="0" applyNumberFormat="1" applyFont="1"/>
    <xf numFmtId="164" fontId="5" fillId="0" borderId="3" xfId="0" applyNumberFormat="1" applyFont="1" applyBorder="1"/>
    <xf numFmtId="0" fontId="5" fillId="0" borderId="3" xfId="0" applyFont="1" applyBorder="1"/>
    <xf numFmtId="0" fontId="19" fillId="6" borderId="0" xfId="3" applyFont="1" applyFill="1"/>
    <xf numFmtId="0" fontId="20" fillId="0" borderId="0" xfId="0" applyFont="1"/>
    <xf numFmtId="0" fontId="21" fillId="0" borderId="0" xfId="0" applyFont="1"/>
    <xf numFmtId="9" fontId="5" fillId="0" borderId="0" xfId="5" applyFont="1"/>
    <xf numFmtId="0" fontId="6" fillId="0" borderId="0" xfId="0" applyFont="1" applyAlignment="1">
      <alignment horizontal="right"/>
    </xf>
    <xf numFmtId="164" fontId="5" fillId="0" borderId="5" xfId="0" applyNumberFormat="1" applyFont="1" applyBorder="1"/>
    <xf numFmtId="164" fontId="5" fillId="0" borderId="6" xfId="0" applyNumberFormat="1" applyFont="1" applyBorder="1"/>
    <xf numFmtId="164" fontId="5" fillId="0" borderId="7" xfId="0" applyNumberFormat="1" applyFont="1" applyBorder="1"/>
    <xf numFmtId="164" fontId="5" fillId="0" borderId="8" xfId="0" applyNumberFormat="1" applyFont="1" applyBorder="1"/>
    <xf numFmtId="164" fontId="5" fillId="0" borderId="2" xfId="0" applyNumberFormat="1" applyFont="1" applyBorder="1"/>
    <xf numFmtId="164" fontId="5" fillId="0" borderId="9" xfId="0" applyNumberFormat="1" applyFont="1" applyBorder="1"/>
    <xf numFmtId="0" fontId="8" fillId="7" borderId="0" xfId="0" applyFont="1" applyFill="1"/>
    <xf numFmtId="0" fontId="11" fillId="7" borderId="0" xfId="0" applyFont="1" applyFill="1"/>
    <xf numFmtId="0" fontId="22" fillId="0" borderId="0" xfId="0" applyFont="1"/>
    <xf numFmtId="0" fontId="24" fillId="8" borderId="0" xfId="0" applyFont="1" applyFill="1"/>
    <xf numFmtId="17" fontId="24" fillId="8" borderId="0" xfId="0" applyNumberFormat="1" applyFont="1" applyFill="1"/>
    <xf numFmtId="0" fontId="24" fillId="8" borderId="4" xfId="0" applyFont="1" applyFill="1" applyBorder="1" applyAlignment="1">
      <alignment horizontal="right"/>
    </xf>
    <xf numFmtId="10" fontId="9" fillId="8" borderId="0" xfId="0" applyNumberFormat="1" applyFont="1" applyFill="1"/>
    <xf numFmtId="9" fontId="9" fillId="8" borderId="0" xfId="5" applyFont="1" applyFill="1"/>
    <xf numFmtId="9" fontId="9" fillId="8" borderId="3" xfId="5" applyFont="1" applyFill="1" applyBorder="1"/>
    <xf numFmtId="0" fontId="23" fillId="0" borderId="0" xfId="0" applyFont="1"/>
    <xf numFmtId="164" fontId="5" fillId="0" borderId="10" xfId="0" applyNumberFormat="1" applyFont="1" applyBorder="1"/>
    <xf numFmtId="164" fontId="5" fillId="0" borderId="11" xfId="0" applyNumberFormat="1" applyFont="1" applyBorder="1"/>
    <xf numFmtId="164" fontId="5" fillId="0" borderId="12" xfId="0" applyNumberFormat="1" applyFont="1" applyBorder="1"/>
    <xf numFmtId="164" fontId="10" fillId="0" borderId="11" xfId="0" applyNumberFormat="1" applyFont="1" applyBorder="1"/>
    <xf numFmtId="164" fontId="10" fillId="0" borderId="0" xfId="0" applyNumberFormat="1" applyFont="1"/>
    <xf numFmtId="164" fontId="5" fillId="0" borderId="13" xfId="0" applyNumberFormat="1" applyFont="1" applyBorder="1"/>
    <xf numFmtId="164" fontId="5" fillId="0" borderId="14" xfId="0" applyNumberFormat="1" applyFont="1" applyBorder="1"/>
    <xf numFmtId="0" fontId="25" fillId="0" borderId="0" xfId="0" applyFont="1"/>
    <xf numFmtId="164" fontId="25" fillId="0" borderId="0" xfId="0" applyNumberFormat="1" applyFont="1"/>
    <xf numFmtId="164" fontId="25" fillId="0" borderId="3" xfId="0" applyNumberFormat="1" applyFont="1" applyBorder="1"/>
    <xf numFmtId="164" fontId="25" fillId="0" borderId="14" xfId="0" applyNumberFormat="1" applyFont="1" applyBorder="1"/>
    <xf numFmtId="0" fontId="26" fillId="8" borderId="0" xfId="0" applyFont="1" applyFill="1"/>
    <xf numFmtId="0" fontId="5" fillId="0" borderId="0" xfId="0" applyFont="1" applyAlignment="1">
      <alignment horizontal="center"/>
    </xf>
  </cellXfs>
  <cellStyles count="6">
    <cellStyle name="header" xfId="1" xr:uid="{00000000-0005-0000-0000-000000000000}"/>
    <cellStyle name="Header3" xfId="2" xr:uid="{00000000-0005-0000-0000-000001000000}"/>
    <cellStyle name="Hyperlink" xfId="4" builtinId="8"/>
    <cellStyle name="Normal" xfId="0" builtinId="0"/>
    <cellStyle name="Normal 2" xfId="3" xr:uid="{00000000-0005-0000-0000-000004000000}"/>
    <cellStyle name="Per cent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563894</xdr:colOff>
      <xdr:row>60</xdr:row>
      <xdr:rowOff>76220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9FC857-605E-47A1-9C50-7B3542368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59894" cy="9601220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50</xdr:row>
      <xdr:rowOff>63500</xdr:rowOff>
    </xdr:from>
    <xdr:to>
      <xdr:col>5</xdr:col>
      <xdr:colOff>495300</xdr:colOff>
      <xdr:row>51</xdr:row>
      <xdr:rowOff>44450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CDB7430-AC72-8BA6-AF97-6A17993F228A}"/>
            </a:ext>
          </a:extLst>
        </xdr:cNvPr>
        <xdr:cNvSpPr/>
      </xdr:nvSpPr>
      <xdr:spPr>
        <a:xfrm>
          <a:off x="2787650" y="8001000"/>
          <a:ext cx="755650" cy="1397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285750</xdr:colOff>
      <xdr:row>50</xdr:row>
      <xdr:rowOff>6350</xdr:rowOff>
    </xdr:from>
    <xdr:to>
      <xdr:col>6</xdr:col>
      <xdr:colOff>177800</xdr:colOff>
      <xdr:row>51</xdr:row>
      <xdr:rowOff>44450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CA807E8-DAC4-0466-0B50-02B8DFBB0C35}"/>
            </a:ext>
          </a:extLst>
        </xdr:cNvPr>
        <xdr:cNvSpPr txBox="1"/>
      </xdr:nvSpPr>
      <xdr:spPr>
        <a:xfrm>
          <a:off x="2724150" y="7943850"/>
          <a:ext cx="1111250" cy="196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01707 952777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38100</xdr:rowOff>
    </xdr:from>
    <xdr:to>
      <xdr:col>0</xdr:col>
      <xdr:colOff>1562939</xdr:colOff>
      <xdr:row>0</xdr:row>
      <xdr:rowOff>768350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EBBE49-481D-4EB6-847D-E58FCE3A3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38100"/>
          <a:ext cx="1461339" cy="730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542925</xdr:colOff>
      <xdr:row>46</xdr:row>
      <xdr:rowOff>19050</xdr:rowOff>
    </xdr:from>
    <xdr:to>
      <xdr:col>13</xdr:col>
      <xdr:colOff>23131</xdr:colOff>
      <xdr:row>46</xdr:row>
      <xdr:rowOff>438150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7419975"/>
          <a:ext cx="1257300" cy="419100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0</xdr:row>
      <xdr:rowOff>257175</xdr:rowOff>
    </xdr:from>
    <xdr:to>
      <xdr:col>13</xdr:col>
      <xdr:colOff>504825</xdr:colOff>
      <xdr:row>0</xdr:row>
      <xdr:rowOff>971550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B8247D-317A-438B-902D-DC450B6B9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257175"/>
          <a:ext cx="14382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714375</xdr:colOff>
      <xdr:row>44</xdr:row>
      <xdr:rowOff>160176</xdr:rowOff>
    </xdr:from>
    <xdr:to>
      <xdr:col>11</xdr:col>
      <xdr:colOff>385536</xdr:colOff>
      <xdr:row>47</xdr:row>
      <xdr:rowOff>163918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88445C-31BE-2300-D240-8232BB3EF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679" y="8301783"/>
          <a:ext cx="1530804" cy="854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73" workbookViewId="0">
      <selection activeCell="M42" sqref="M42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M50"/>
  <sheetViews>
    <sheetView topLeftCell="AA1" zoomScale="43" zoomScaleNormal="100" workbookViewId="0">
      <selection activeCell="M4" sqref="M4"/>
    </sheetView>
  </sheetViews>
  <sheetFormatPr defaultRowHeight="12.5" x14ac:dyDescent="0.25"/>
  <cols>
    <col min="1" max="1" width="40" customWidth="1"/>
  </cols>
  <sheetData>
    <row r="1" spans="1:13" ht="62.5" customHeight="1" x14ac:dyDescent="0.25"/>
    <row r="2" spans="1:13" s="2" customFormat="1" ht="18" customHeight="1" x14ac:dyDescent="0.4">
      <c r="A2" s="1" t="s">
        <v>45</v>
      </c>
    </row>
    <row r="4" spans="1:13" s="33" customFormat="1" ht="13" x14ac:dyDescent="0.3">
      <c r="A4" s="33" t="s">
        <v>0</v>
      </c>
      <c r="B4" s="34">
        <v>45352</v>
      </c>
      <c r="C4" s="34">
        <f>B4+31</f>
        <v>45383</v>
      </c>
      <c r="D4" s="34">
        <f t="shared" ref="D4:M4" si="0">C4+31</f>
        <v>45414</v>
      </c>
      <c r="E4" s="34">
        <f t="shared" si="0"/>
        <v>45445</v>
      </c>
      <c r="F4" s="34">
        <f t="shared" si="0"/>
        <v>45476</v>
      </c>
      <c r="G4" s="34">
        <f t="shared" si="0"/>
        <v>45507</v>
      </c>
      <c r="H4" s="34">
        <f t="shared" si="0"/>
        <v>45538</v>
      </c>
      <c r="I4" s="34">
        <f t="shared" si="0"/>
        <v>45569</v>
      </c>
      <c r="J4" s="34">
        <f t="shared" si="0"/>
        <v>45600</v>
      </c>
      <c r="K4" s="34">
        <f t="shared" si="0"/>
        <v>45631</v>
      </c>
      <c r="L4" s="34">
        <f t="shared" si="0"/>
        <v>45662</v>
      </c>
      <c r="M4" s="34">
        <f t="shared" si="0"/>
        <v>45693</v>
      </c>
    </row>
    <row r="5" spans="1:13" s="51" customFormat="1" x14ac:dyDescent="0.25">
      <c r="B5" s="51">
        <v>0</v>
      </c>
      <c r="C5" s="51">
        <f t="shared" ref="C5:M5" si="1">B48</f>
        <v>0</v>
      </c>
      <c r="D5" s="51">
        <f t="shared" si="1"/>
        <v>0</v>
      </c>
      <c r="E5" s="51">
        <f t="shared" si="1"/>
        <v>0</v>
      </c>
      <c r="F5" s="51">
        <f t="shared" si="1"/>
        <v>0</v>
      </c>
      <c r="G5" s="51">
        <f t="shared" si="1"/>
        <v>0</v>
      </c>
      <c r="H5" s="51">
        <f t="shared" si="1"/>
        <v>0</v>
      </c>
      <c r="I5" s="51">
        <f t="shared" si="1"/>
        <v>0</v>
      </c>
      <c r="J5" s="51">
        <f t="shared" si="1"/>
        <v>0</v>
      </c>
      <c r="K5" s="51">
        <f t="shared" si="1"/>
        <v>0</v>
      </c>
      <c r="L5" s="51">
        <f t="shared" si="1"/>
        <v>0</v>
      </c>
      <c r="M5" s="51">
        <f t="shared" si="1"/>
        <v>0</v>
      </c>
    </row>
    <row r="6" spans="1:13" s="4" customFormat="1" ht="13" x14ac:dyDescent="0.3">
      <c r="A6" s="3" t="s">
        <v>1</v>
      </c>
    </row>
    <row r="7" spans="1:13" ht="13" x14ac:dyDescent="0.3">
      <c r="A7" s="5"/>
    </row>
    <row r="8" spans="1:13" x14ac:dyDescent="0.25">
      <c r="A8" t="s">
        <v>2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13" x14ac:dyDescent="0.25">
      <c r="A9" t="s">
        <v>3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13" x14ac:dyDescent="0.25">
      <c r="A10" t="s">
        <v>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</row>
    <row r="11" spans="1:13" x14ac:dyDescent="0.25">
      <c r="A11" t="s">
        <v>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</row>
    <row r="12" spans="1:13" x14ac:dyDescent="0.25">
      <c r="A12" t="s">
        <v>6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</row>
    <row r="13" spans="1:13" x14ac:dyDescent="0.25">
      <c r="A13" t="s">
        <v>7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</row>
    <row r="15" spans="1:13" s="33" customFormat="1" ht="13" x14ac:dyDescent="0.3">
      <c r="A15" s="33" t="s">
        <v>8</v>
      </c>
      <c r="B15" s="33">
        <f>SUM(B8:B14)</f>
        <v>0</v>
      </c>
      <c r="C15" s="33">
        <f>SUM(C8:C14)</f>
        <v>0</v>
      </c>
      <c r="D15" s="33">
        <f t="shared" ref="D15:M15" si="2">SUM(D8:D14)</f>
        <v>0</v>
      </c>
      <c r="E15" s="33">
        <f t="shared" si="2"/>
        <v>0</v>
      </c>
      <c r="F15" s="33">
        <f t="shared" si="2"/>
        <v>0</v>
      </c>
      <c r="G15" s="33">
        <f t="shared" si="2"/>
        <v>0</v>
      </c>
      <c r="H15" s="33">
        <f t="shared" si="2"/>
        <v>0</v>
      </c>
      <c r="I15" s="33">
        <f t="shared" si="2"/>
        <v>0</v>
      </c>
      <c r="J15" s="33">
        <f t="shared" si="2"/>
        <v>0</v>
      </c>
      <c r="K15" s="33">
        <f t="shared" si="2"/>
        <v>0</v>
      </c>
      <c r="L15" s="33">
        <f t="shared" si="2"/>
        <v>0</v>
      </c>
      <c r="M15" s="33">
        <f t="shared" si="2"/>
        <v>0</v>
      </c>
    </row>
    <row r="17" spans="1:13" s="6" customFormat="1" ht="13" x14ac:dyDescent="0.3">
      <c r="A17" s="6" t="s">
        <v>9</v>
      </c>
    </row>
    <row r="19" spans="1:13" x14ac:dyDescent="0.25">
      <c r="A19" s="7" t="s">
        <v>10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1:13" x14ac:dyDescent="0.25">
      <c r="A20" s="7" t="s">
        <v>11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1:13" x14ac:dyDescent="0.25">
      <c r="A21" s="7" t="s">
        <v>12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</row>
    <row r="22" spans="1:13" x14ac:dyDescent="0.25">
      <c r="A22" s="7" t="s">
        <v>13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</row>
    <row r="23" spans="1:13" x14ac:dyDescent="0.25">
      <c r="A23" s="7" t="s">
        <v>14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</row>
    <row r="24" spans="1:13" x14ac:dyDescent="0.25">
      <c r="A24" s="7" t="s">
        <v>15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</row>
    <row r="25" spans="1:13" x14ac:dyDescent="0.25">
      <c r="A25" s="7" t="s">
        <v>16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1:13" x14ac:dyDescent="0.25">
      <c r="A26" s="7" t="s">
        <v>17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</row>
    <row r="27" spans="1:13" x14ac:dyDescent="0.25">
      <c r="A27" s="7" t="s">
        <v>18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</row>
    <row r="28" spans="1:13" x14ac:dyDescent="0.25">
      <c r="A28" s="7" t="s">
        <v>19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</row>
    <row r="29" spans="1:13" x14ac:dyDescent="0.25">
      <c r="A29" s="7" t="s">
        <v>20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</row>
    <row r="30" spans="1:13" x14ac:dyDescent="0.25">
      <c r="A30" s="7" t="s">
        <v>21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25">
      <c r="A31" s="7" t="s">
        <v>22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</row>
    <row r="32" spans="1:13" ht="13" x14ac:dyDescent="0.3">
      <c r="A32" s="8" t="s">
        <v>23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</row>
    <row r="33" spans="1:13" ht="13" x14ac:dyDescent="0.3">
      <c r="A33" s="8" t="s">
        <v>23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5" spans="1:13" s="10" customFormat="1" ht="13" x14ac:dyDescent="0.3">
      <c r="A35" s="9" t="s">
        <v>24</v>
      </c>
      <c r="B35" s="10">
        <f>SUM(B19:B33)</f>
        <v>0</v>
      </c>
      <c r="C35" s="10">
        <f>SUM(C19:C33)</f>
        <v>0</v>
      </c>
      <c r="D35" s="10">
        <f t="shared" ref="D35:M35" si="3">SUM(D19:D33)</f>
        <v>0</v>
      </c>
      <c r="E35" s="10">
        <f t="shared" si="3"/>
        <v>0</v>
      </c>
      <c r="F35" s="10">
        <f t="shared" si="3"/>
        <v>0</v>
      </c>
      <c r="G35" s="10">
        <f t="shared" si="3"/>
        <v>0</v>
      </c>
      <c r="H35" s="10">
        <f t="shared" si="3"/>
        <v>0</v>
      </c>
      <c r="I35" s="10">
        <f t="shared" si="3"/>
        <v>0</v>
      </c>
      <c r="J35" s="10">
        <f t="shared" si="3"/>
        <v>0</v>
      </c>
      <c r="K35" s="10">
        <f t="shared" si="3"/>
        <v>0</v>
      </c>
      <c r="L35" s="10">
        <f t="shared" si="3"/>
        <v>0</v>
      </c>
      <c r="M35" s="10">
        <f t="shared" si="3"/>
        <v>0</v>
      </c>
    </row>
    <row r="37" spans="1:13" x14ac:dyDescent="0.25">
      <c r="A37" s="7" t="s">
        <v>25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</row>
    <row r="38" spans="1:13" x14ac:dyDescent="0.25">
      <c r="A38" t="s">
        <v>26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</row>
    <row r="39" spans="1:13" x14ac:dyDescent="0.25">
      <c r="A39" t="s">
        <v>27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</row>
    <row r="40" spans="1:13" x14ac:dyDescent="0.25">
      <c r="A40" t="s">
        <v>28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</row>
    <row r="41" spans="1:13" x14ac:dyDescent="0.25">
      <c r="A41" t="s">
        <v>29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</row>
    <row r="42" spans="1:13" x14ac:dyDescent="0.25">
      <c r="A42" t="s">
        <v>30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</row>
    <row r="44" spans="1:13" s="33" customFormat="1" ht="13" x14ac:dyDescent="0.3">
      <c r="A44" s="33" t="s">
        <v>31</v>
      </c>
      <c r="B44" s="33">
        <f>SUM(B35:(B37:B42))</f>
        <v>0</v>
      </c>
      <c r="C44" s="33">
        <f>SUM(C35:(C37:C42))</f>
        <v>0</v>
      </c>
      <c r="D44" s="33">
        <f>SUM(D35:(D37:D42))</f>
        <v>0</v>
      </c>
      <c r="E44" s="33">
        <f>SUM(E35:(E37:E42))</f>
        <v>0</v>
      </c>
      <c r="F44" s="33">
        <f>SUM(F35:(F37:F42))</f>
        <v>0</v>
      </c>
      <c r="G44" s="33">
        <f>SUM(G35:(G37:G42))</f>
        <v>0</v>
      </c>
      <c r="H44" s="33">
        <f>SUM(H35:(H37:H42))</f>
        <v>0</v>
      </c>
      <c r="I44" s="33">
        <f>SUM(I35:(I37:I42))</f>
        <v>0</v>
      </c>
      <c r="J44" s="33">
        <f>SUM(J35:(J37:J42))</f>
        <v>0</v>
      </c>
      <c r="K44" s="33">
        <f>SUM(K35:(K37:K42))</f>
        <v>0</v>
      </c>
      <c r="L44" s="33">
        <f>SUM(L35:(L37:L42))</f>
        <v>0</v>
      </c>
      <c r="M44" s="33">
        <f>SUM(M35:(M37:M42))</f>
        <v>0</v>
      </c>
    </row>
    <row r="46" spans="1:13" x14ac:dyDescent="0.25">
      <c r="A46" t="s">
        <v>32</v>
      </c>
      <c r="B46">
        <f t="shared" ref="B46:M46" si="4">SUM(B15-B44)</f>
        <v>0</v>
      </c>
      <c r="C46">
        <f t="shared" si="4"/>
        <v>0</v>
      </c>
      <c r="D46">
        <f t="shared" si="4"/>
        <v>0</v>
      </c>
      <c r="E46">
        <f t="shared" si="4"/>
        <v>0</v>
      </c>
      <c r="F46">
        <f t="shared" si="4"/>
        <v>0</v>
      </c>
      <c r="G46">
        <f t="shared" si="4"/>
        <v>0</v>
      </c>
      <c r="H46">
        <f t="shared" si="4"/>
        <v>0</v>
      </c>
      <c r="I46">
        <f t="shared" si="4"/>
        <v>0</v>
      </c>
      <c r="J46">
        <f t="shared" si="4"/>
        <v>0</v>
      </c>
      <c r="K46">
        <f t="shared" si="4"/>
        <v>0</v>
      </c>
      <c r="L46">
        <f t="shared" si="4"/>
        <v>0</v>
      </c>
      <c r="M46">
        <f t="shared" si="4"/>
        <v>0</v>
      </c>
    </row>
    <row r="48" spans="1:13" s="33" customFormat="1" ht="13" x14ac:dyDescent="0.3">
      <c r="A48" s="33" t="s">
        <v>33</v>
      </c>
      <c r="B48" s="33">
        <f t="shared" ref="B48:M48" si="5">SUM(B5+B46)</f>
        <v>0</v>
      </c>
      <c r="C48" s="33">
        <f t="shared" si="5"/>
        <v>0</v>
      </c>
      <c r="D48" s="33">
        <f t="shared" si="5"/>
        <v>0</v>
      </c>
      <c r="E48" s="33">
        <f t="shared" si="5"/>
        <v>0</v>
      </c>
      <c r="F48" s="33">
        <f t="shared" si="5"/>
        <v>0</v>
      </c>
      <c r="G48" s="33">
        <f t="shared" si="5"/>
        <v>0</v>
      </c>
      <c r="H48" s="33">
        <f t="shared" si="5"/>
        <v>0</v>
      </c>
      <c r="I48" s="33">
        <f t="shared" si="5"/>
        <v>0</v>
      </c>
      <c r="J48" s="33">
        <f t="shared" si="5"/>
        <v>0</v>
      </c>
      <c r="K48" s="33">
        <f t="shared" si="5"/>
        <v>0</v>
      </c>
      <c r="L48" s="33">
        <f t="shared" si="5"/>
        <v>0</v>
      </c>
      <c r="M48" s="33">
        <f t="shared" si="5"/>
        <v>0</v>
      </c>
    </row>
    <row r="50" spans="3:12" s="12" customFormat="1" ht="14.5" x14ac:dyDescent="0.35">
      <c r="C50" s="13"/>
      <c r="D50"/>
      <c r="E50"/>
      <c r="F50" s="14"/>
      <c r="G50"/>
      <c r="H50"/>
      <c r="I50" s="15"/>
      <c r="J50"/>
      <c r="K50"/>
      <c r="L50"/>
    </row>
  </sheetData>
  <printOptions horizontalCentered="1"/>
  <pageMargins left="0.78740157480314965" right="0.78740157480314965" top="0.78740157480314965" bottom="0.59055118110236227" header="0.51181102362204722" footer="0.51181102362204722"/>
  <pageSetup paperSize="9" scale="58" orientation="portrait" r:id="rId1"/>
  <headerFooter alignWithMargins="0">
    <oddFooter>&amp;L&amp;"Calibri,Regular"&amp;8  &amp;F&amp;RSheet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48"/>
  <sheetViews>
    <sheetView tabSelected="1" topLeftCell="E1" zoomScale="56" workbookViewId="0">
      <selection activeCell="F1" sqref="F1:F1048576"/>
    </sheetView>
  </sheetViews>
  <sheetFormatPr defaultColWidth="9.1796875" defaultRowHeight="12.5" x14ac:dyDescent="0.25"/>
  <cols>
    <col min="1" max="1" width="46" style="7" customWidth="1"/>
    <col min="2" max="5" width="13.08984375" style="7" bestFit="1" customWidth="1"/>
    <col min="6" max="6" width="13.36328125" style="7" bestFit="1" customWidth="1"/>
    <col min="7" max="7" width="13.08984375" style="7" bestFit="1" customWidth="1"/>
    <col min="8" max="8" width="12.6328125" style="7" bestFit="1" customWidth="1"/>
    <col min="9" max="9" width="13.08984375" style="7" bestFit="1" customWidth="1"/>
    <col min="10" max="11" width="13.36328125" style="7" bestFit="1" customWidth="1"/>
    <col min="12" max="13" width="13.08984375" style="7" bestFit="1" customWidth="1"/>
    <col min="14" max="14" width="14.54296875" style="7" customWidth="1"/>
    <col min="15" max="16384" width="9.1796875" style="7"/>
  </cols>
  <sheetData>
    <row r="1" spans="1:14" ht="91.5" customHeight="1" x14ac:dyDescent="0.25">
      <c r="L1" s="52"/>
      <c r="M1" s="52"/>
      <c r="N1" s="52"/>
    </row>
    <row r="2" spans="1:14" s="31" customFormat="1" ht="13" x14ac:dyDescent="0.3">
      <c r="A2" s="30" t="s">
        <v>52</v>
      </c>
    </row>
    <row r="5" spans="1:14" s="33" customFormat="1" ht="14.25" customHeight="1" x14ac:dyDescent="0.3">
      <c r="A5" s="33" t="s">
        <v>44</v>
      </c>
      <c r="B5" s="34">
        <v>45352</v>
      </c>
      <c r="C5" s="34">
        <f t="shared" ref="C5:M5" si="0">B5+31</f>
        <v>45383</v>
      </c>
      <c r="D5" s="34">
        <f t="shared" si="0"/>
        <v>45414</v>
      </c>
      <c r="E5" s="34">
        <f t="shared" si="0"/>
        <v>45445</v>
      </c>
      <c r="F5" s="34">
        <f t="shared" si="0"/>
        <v>45476</v>
      </c>
      <c r="G5" s="34">
        <f t="shared" si="0"/>
        <v>45507</v>
      </c>
      <c r="H5" s="34">
        <f t="shared" si="0"/>
        <v>45538</v>
      </c>
      <c r="I5" s="34">
        <f t="shared" si="0"/>
        <v>45569</v>
      </c>
      <c r="J5" s="34">
        <f t="shared" si="0"/>
        <v>45600</v>
      </c>
      <c r="K5" s="34">
        <f t="shared" si="0"/>
        <v>45631</v>
      </c>
      <c r="L5" s="34">
        <f t="shared" si="0"/>
        <v>45662</v>
      </c>
      <c r="M5" s="34">
        <f t="shared" si="0"/>
        <v>45693</v>
      </c>
      <c r="N5" s="35" t="s">
        <v>43</v>
      </c>
    </row>
    <row r="6" spans="1:14" x14ac:dyDescent="0.25">
      <c r="N6" s="18"/>
    </row>
    <row r="7" spans="1:14" ht="13" x14ac:dyDescent="0.3">
      <c r="A7" s="47" t="s">
        <v>42</v>
      </c>
      <c r="B7" s="48">
        <v>15000</v>
      </c>
      <c r="C7" s="48">
        <v>16000</v>
      </c>
      <c r="D7" s="48">
        <v>17000</v>
      </c>
      <c r="E7" s="48">
        <v>14000</v>
      </c>
      <c r="F7" s="48">
        <v>20000</v>
      </c>
      <c r="G7" s="48">
        <v>18000</v>
      </c>
      <c r="H7" s="48">
        <v>11000</v>
      </c>
      <c r="I7" s="48">
        <v>19000</v>
      </c>
      <c r="J7" s="48">
        <v>20000</v>
      </c>
      <c r="K7" s="48">
        <v>22000</v>
      </c>
      <c r="L7" s="48">
        <v>15000</v>
      </c>
      <c r="M7" s="48">
        <v>13000</v>
      </c>
      <c r="N7" s="49">
        <f>SUM(B7:M7)</f>
        <v>200000</v>
      </c>
    </row>
    <row r="8" spans="1:14" x14ac:dyDescent="0.25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7"/>
    </row>
    <row r="9" spans="1:14" ht="13.5" thickBot="1" x14ac:dyDescent="0.35">
      <c r="A9" s="47" t="s">
        <v>41</v>
      </c>
      <c r="B9" s="48">
        <f>SUM(B10:B11)</f>
        <v>10000</v>
      </c>
      <c r="C9" s="48">
        <f t="shared" ref="C9:M9" si="1">SUM(C10:C11)</f>
        <v>10500</v>
      </c>
      <c r="D9" s="48">
        <f t="shared" si="1"/>
        <v>10800</v>
      </c>
      <c r="E9" s="48">
        <f t="shared" si="1"/>
        <v>9900</v>
      </c>
      <c r="F9" s="48">
        <f t="shared" si="1"/>
        <v>12000</v>
      </c>
      <c r="G9" s="48">
        <f t="shared" si="1"/>
        <v>11000</v>
      </c>
      <c r="H9" s="48">
        <f t="shared" si="1"/>
        <v>8000</v>
      </c>
      <c r="I9" s="48">
        <f t="shared" si="1"/>
        <v>11500</v>
      </c>
      <c r="J9" s="48">
        <f t="shared" si="1"/>
        <v>13000</v>
      </c>
      <c r="K9" s="48">
        <f t="shared" si="1"/>
        <v>13500</v>
      </c>
      <c r="L9" s="48">
        <f t="shared" si="1"/>
        <v>10000</v>
      </c>
      <c r="M9" s="48">
        <f t="shared" si="1"/>
        <v>9500</v>
      </c>
      <c r="N9" s="48">
        <f>SUM(B9:M9)</f>
        <v>129700</v>
      </c>
    </row>
    <row r="10" spans="1:14" x14ac:dyDescent="0.25">
      <c r="A10" s="7" t="s">
        <v>46</v>
      </c>
      <c r="B10" s="24">
        <v>6000</v>
      </c>
      <c r="C10" s="25">
        <v>6000</v>
      </c>
      <c r="D10" s="25">
        <v>6000</v>
      </c>
      <c r="E10" s="25">
        <v>6000</v>
      </c>
      <c r="F10" s="25">
        <v>6000</v>
      </c>
      <c r="G10" s="25">
        <v>6000</v>
      </c>
      <c r="H10" s="25">
        <v>6000</v>
      </c>
      <c r="I10" s="25">
        <v>6000</v>
      </c>
      <c r="J10" s="25">
        <v>7000</v>
      </c>
      <c r="K10" s="25">
        <v>7000</v>
      </c>
      <c r="L10" s="25">
        <v>6000</v>
      </c>
      <c r="M10" s="25">
        <v>6000</v>
      </c>
      <c r="N10" s="26">
        <f t="shared" ref="N10:N11" si="2">SUM(B10:M10)</f>
        <v>74000</v>
      </c>
    </row>
    <row r="11" spans="1:14" ht="13" thickBot="1" x14ac:dyDescent="0.3">
      <c r="A11" s="7" t="s">
        <v>47</v>
      </c>
      <c r="B11" s="27">
        <v>4000</v>
      </c>
      <c r="C11" s="28">
        <v>4500</v>
      </c>
      <c r="D11" s="28">
        <v>4800</v>
      </c>
      <c r="E11" s="28">
        <v>3900</v>
      </c>
      <c r="F11" s="28">
        <v>6000</v>
      </c>
      <c r="G11" s="28">
        <v>5000</v>
      </c>
      <c r="H11" s="28">
        <v>2000</v>
      </c>
      <c r="I11" s="28">
        <v>5500</v>
      </c>
      <c r="J11" s="28">
        <v>6000</v>
      </c>
      <c r="K11" s="28">
        <v>6500</v>
      </c>
      <c r="L11" s="28">
        <v>4000</v>
      </c>
      <c r="M11" s="28">
        <v>3500</v>
      </c>
      <c r="N11" s="29">
        <f t="shared" si="2"/>
        <v>55700</v>
      </c>
    </row>
    <row r="12" spans="1:14" ht="13" x14ac:dyDescent="0.3">
      <c r="A12" s="5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7"/>
    </row>
    <row r="13" spans="1:14" x14ac:dyDescent="0.2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7"/>
    </row>
    <row r="14" spans="1:14" s="32" customFormat="1" ht="13" x14ac:dyDescent="0.3">
      <c r="A14" s="47" t="s">
        <v>40</v>
      </c>
      <c r="B14" s="48">
        <f t="shared" ref="B14:N14" si="3">SUM(B7-B9)</f>
        <v>5000</v>
      </c>
      <c r="C14" s="48">
        <f t="shared" si="3"/>
        <v>5500</v>
      </c>
      <c r="D14" s="48">
        <f t="shared" si="3"/>
        <v>6200</v>
      </c>
      <c r="E14" s="48">
        <f t="shared" si="3"/>
        <v>4100</v>
      </c>
      <c r="F14" s="48">
        <f t="shared" si="3"/>
        <v>8000</v>
      </c>
      <c r="G14" s="48">
        <f t="shared" si="3"/>
        <v>7000</v>
      </c>
      <c r="H14" s="48">
        <f t="shared" si="3"/>
        <v>3000</v>
      </c>
      <c r="I14" s="48">
        <f t="shared" si="3"/>
        <v>7500</v>
      </c>
      <c r="J14" s="48">
        <f t="shared" si="3"/>
        <v>7000</v>
      </c>
      <c r="K14" s="48">
        <f t="shared" si="3"/>
        <v>8500</v>
      </c>
      <c r="L14" s="48">
        <f t="shared" si="3"/>
        <v>5000</v>
      </c>
      <c r="M14" s="48">
        <f t="shared" si="3"/>
        <v>3500</v>
      </c>
      <c r="N14" s="49">
        <f t="shared" si="3"/>
        <v>70300</v>
      </c>
    </row>
    <row r="15" spans="1:14" x14ac:dyDescent="0.25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7"/>
    </row>
    <row r="16" spans="1:14" s="36" customFormat="1" ht="13" x14ac:dyDescent="0.3">
      <c r="A16" s="36" t="s">
        <v>39</v>
      </c>
      <c r="B16" s="37">
        <f t="shared" ref="B16:N16" si="4">SUM(B14/B7)</f>
        <v>0.33333333333333331</v>
      </c>
      <c r="C16" s="37">
        <f t="shared" si="4"/>
        <v>0.34375</v>
      </c>
      <c r="D16" s="37">
        <f t="shared" si="4"/>
        <v>0.36470588235294116</v>
      </c>
      <c r="E16" s="37">
        <f t="shared" si="4"/>
        <v>0.29285714285714287</v>
      </c>
      <c r="F16" s="37">
        <f t="shared" si="4"/>
        <v>0.4</v>
      </c>
      <c r="G16" s="37">
        <f t="shared" si="4"/>
        <v>0.3888888888888889</v>
      </c>
      <c r="H16" s="37">
        <f t="shared" si="4"/>
        <v>0.27272727272727271</v>
      </c>
      <c r="I16" s="37">
        <f t="shared" si="4"/>
        <v>0.39473684210526316</v>
      </c>
      <c r="J16" s="37">
        <f t="shared" si="4"/>
        <v>0.35</v>
      </c>
      <c r="K16" s="37">
        <f t="shared" si="4"/>
        <v>0.38636363636363635</v>
      </c>
      <c r="L16" s="37">
        <f t="shared" si="4"/>
        <v>0.33333333333333331</v>
      </c>
      <c r="M16" s="37">
        <f t="shared" si="4"/>
        <v>0.26923076923076922</v>
      </c>
      <c r="N16" s="38">
        <f t="shared" si="4"/>
        <v>0.35149999999999998</v>
      </c>
    </row>
    <row r="17" spans="1:14" x14ac:dyDescent="0.25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7"/>
    </row>
    <row r="18" spans="1:14" s="39" customFormat="1" ht="13.5" thickBot="1" x14ac:dyDescent="0.35">
      <c r="A18" s="47" t="s">
        <v>38</v>
      </c>
      <c r="B18" s="48">
        <f>SUM(B19:B35)</f>
        <v>2390</v>
      </c>
      <c r="C18" s="48">
        <f t="shared" ref="C18:M18" si="5">SUM(C19:C35)</f>
        <v>2390</v>
      </c>
      <c r="D18" s="48">
        <f t="shared" si="5"/>
        <v>2390</v>
      </c>
      <c r="E18" s="48">
        <f t="shared" si="5"/>
        <v>2390</v>
      </c>
      <c r="F18" s="48">
        <f t="shared" si="5"/>
        <v>2390</v>
      </c>
      <c r="G18" s="48">
        <f t="shared" si="5"/>
        <v>2390</v>
      </c>
      <c r="H18" s="48">
        <f t="shared" si="5"/>
        <v>2390</v>
      </c>
      <c r="I18" s="48">
        <f t="shared" si="5"/>
        <v>2390</v>
      </c>
      <c r="J18" s="48">
        <f t="shared" si="5"/>
        <v>2390</v>
      </c>
      <c r="K18" s="48">
        <f t="shared" si="5"/>
        <v>2390</v>
      </c>
      <c r="L18" s="48">
        <f t="shared" si="5"/>
        <v>2390</v>
      </c>
      <c r="M18" s="48">
        <f t="shared" si="5"/>
        <v>2390</v>
      </c>
      <c r="N18" s="49">
        <f t="shared" ref="N18:N39" si="6">SUM(B18:M18)</f>
        <v>28680</v>
      </c>
    </row>
    <row r="19" spans="1:14" x14ac:dyDescent="0.25">
      <c r="A19" s="7" t="s">
        <v>10</v>
      </c>
      <c r="B19" s="24">
        <v>700</v>
      </c>
      <c r="C19" s="25">
        <v>700</v>
      </c>
      <c r="D19" s="25">
        <v>700</v>
      </c>
      <c r="E19" s="25">
        <v>700</v>
      </c>
      <c r="F19" s="25">
        <v>700</v>
      </c>
      <c r="G19" s="25">
        <v>700</v>
      </c>
      <c r="H19" s="25">
        <v>700</v>
      </c>
      <c r="I19" s="25">
        <v>700</v>
      </c>
      <c r="J19" s="25">
        <v>700</v>
      </c>
      <c r="K19" s="25">
        <v>700</v>
      </c>
      <c r="L19" s="25">
        <v>700</v>
      </c>
      <c r="M19" s="25">
        <v>700</v>
      </c>
      <c r="N19" s="40">
        <f t="shared" si="6"/>
        <v>8400</v>
      </c>
    </row>
    <row r="20" spans="1:14" x14ac:dyDescent="0.25">
      <c r="A20" s="7" t="s">
        <v>11</v>
      </c>
      <c r="B20" s="41">
        <v>500</v>
      </c>
      <c r="C20" s="16">
        <v>500</v>
      </c>
      <c r="D20" s="16">
        <v>500</v>
      </c>
      <c r="E20" s="16">
        <v>500</v>
      </c>
      <c r="F20" s="16">
        <v>500</v>
      </c>
      <c r="G20" s="16">
        <v>500</v>
      </c>
      <c r="H20" s="16">
        <v>500</v>
      </c>
      <c r="I20" s="16">
        <v>500</v>
      </c>
      <c r="J20" s="16">
        <v>500</v>
      </c>
      <c r="K20" s="16">
        <v>500</v>
      </c>
      <c r="L20" s="16">
        <v>500</v>
      </c>
      <c r="M20" s="16">
        <v>500</v>
      </c>
      <c r="N20" s="42">
        <f t="shared" si="6"/>
        <v>6000</v>
      </c>
    </row>
    <row r="21" spans="1:14" x14ac:dyDescent="0.25">
      <c r="A21" s="7" t="s">
        <v>48</v>
      </c>
      <c r="B21" s="41">
        <v>60</v>
      </c>
      <c r="C21" s="16">
        <v>60</v>
      </c>
      <c r="D21" s="16">
        <v>60</v>
      </c>
      <c r="E21" s="16">
        <v>60</v>
      </c>
      <c r="F21" s="16">
        <v>60</v>
      </c>
      <c r="G21" s="16">
        <v>60</v>
      </c>
      <c r="H21" s="16">
        <v>60</v>
      </c>
      <c r="I21" s="16">
        <v>60</v>
      </c>
      <c r="J21" s="16">
        <v>60</v>
      </c>
      <c r="K21" s="16">
        <v>60</v>
      </c>
      <c r="L21" s="16">
        <v>60</v>
      </c>
      <c r="M21" s="16">
        <v>60</v>
      </c>
      <c r="N21" s="42">
        <f t="shared" si="6"/>
        <v>720</v>
      </c>
    </row>
    <row r="22" spans="1:14" x14ac:dyDescent="0.25">
      <c r="A22" s="7" t="s">
        <v>13</v>
      </c>
      <c r="B22" s="41">
        <v>20</v>
      </c>
      <c r="C22" s="16">
        <v>20</v>
      </c>
      <c r="D22" s="16">
        <v>20</v>
      </c>
      <c r="E22" s="16">
        <v>20</v>
      </c>
      <c r="F22" s="16">
        <v>20</v>
      </c>
      <c r="G22" s="16">
        <v>20</v>
      </c>
      <c r="H22" s="16">
        <v>20</v>
      </c>
      <c r="I22" s="16">
        <v>20</v>
      </c>
      <c r="J22" s="16">
        <v>20</v>
      </c>
      <c r="K22" s="16">
        <v>20</v>
      </c>
      <c r="L22" s="16">
        <v>20</v>
      </c>
      <c r="M22" s="16">
        <v>20</v>
      </c>
      <c r="N22" s="42">
        <f t="shared" si="6"/>
        <v>240</v>
      </c>
    </row>
    <row r="23" spans="1:14" x14ac:dyDescent="0.25">
      <c r="A23" s="7" t="s">
        <v>14</v>
      </c>
      <c r="B23" s="41">
        <v>30</v>
      </c>
      <c r="C23" s="16">
        <v>30</v>
      </c>
      <c r="D23" s="16">
        <v>30</v>
      </c>
      <c r="E23" s="16">
        <v>30</v>
      </c>
      <c r="F23" s="16">
        <v>30</v>
      </c>
      <c r="G23" s="16">
        <v>30</v>
      </c>
      <c r="H23" s="16">
        <v>30</v>
      </c>
      <c r="I23" s="16">
        <v>30</v>
      </c>
      <c r="J23" s="16">
        <v>30</v>
      </c>
      <c r="K23" s="16">
        <v>30</v>
      </c>
      <c r="L23" s="16">
        <v>30</v>
      </c>
      <c r="M23" s="16">
        <v>30</v>
      </c>
      <c r="N23" s="42">
        <f t="shared" si="6"/>
        <v>360</v>
      </c>
    </row>
    <row r="24" spans="1:14" x14ac:dyDescent="0.25">
      <c r="A24" s="7" t="s">
        <v>49</v>
      </c>
      <c r="B24" s="41">
        <v>30</v>
      </c>
      <c r="C24" s="16">
        <v>30</v>
      </c>
      <c r="D24" s="16">
        <v>30</v>
      </c>
      <c r="E24" s="16">
        <v>30</v>
      </c>
      <c r="F24" s="16">
        <v>30</v>
      </c>
      <c r="G24" s="16">
        <v>30</v>
      </c>
      <c r="H24" s="16">
        <v>30</v>
      </c>
      <c r="I24" s="16">
        <v>30</v>
      </c>
      <c r="J24" s="16">
        <v>30</v>
      </c>
      <c r="K24" s="16">
        <v>30</v>
      </c>
      <c r="L24" s="16">
        <v>30</v>
      </c>
      <c r="M24" s="16">
        <v>30</v>
      </c>
      <c r="N24" s="42">
        <f t="shared" si="6"/>
        <v>360</v>
      </c>
    </row>
    <row r="25" spans="1:14" x14ac:dyDescent="0.25">
      <c r="A25" s="7" t="s">
        <v>15</v>
      </c>
      <c r="B25" s="41">
        <v>25</v>
      </c>
      <c r="C25" s="16">
        <v>25</v>
      </c>
      <c r="D25" s="16">
        <v>25</v>
      </c>
      <c r="E25" s="16">
        <v>25</v>
      </c>
      <c r="F25" s="16">
        <v>25</v>
      </c>
      <c r="G25" s="16">
        <v>25</v>
      </c>
      <c r="H25" s="16">
        <v>25</v>
      </c>
      <c r="I25" s="16">
        <v>25</v>
      </c>
      <c r="J25" s="16">
        <v>25</v>
      </c>
      <c r="K25" s="16">
        <v>25</v>
      </c>
      <c r="L25" s="16">
        <v>25</v>
      </c>
      <c r="M25" s="16">
        <v>25</v>
      </c>
      <c r="N25" s="42">
        <f t="shared" si="6"/>
        <v>300</v>
      </c>
    </row>
    <row r="26" spans="1:14" x14ac:dyDescent="0.25">
      <c r="A26" s="7" t="s">
        <v>16</v>
      </c>
      <c r="B26" s="41">
        <v>10</v>
      </c>
      <c r="C26" s="16">
        <v>10</v>
      </c>
      <c r="D26" s="16">
        <v>10</v>
      </c>
      <c r="E26" s="16">
        <v>10</v>
      </c>
      <c r="F26" s="16">
        <v>10</v>
      </c>
      <c r="G26" s="16">
        <v>10</v>
      </c>
      <c r="H26" s="16">
        <v>10</v>
      </c>
      <c r="I26" s="16">
        <v>10</v>
      </c>
      <c r="J26" s="16">
        <v>10</v>
      </c>
      <c r="K26" s="16">
        <v>10</v>
      </c>
      <c r="L26" s="16">
        <v>10</v>
      </c>
      <c r="M26" s="16">
        <v>10</v>
      </c>
      <c r="N26" s="42">
        <f t="shared" si="6"/>
        <v>120</v>
      </c>
    </row>
    <row r="27" spans="1:14" x14ac:dyDescent="0.25">
      <c r="A27" s="7" t="s">
        <v>37</v>
      </c>
      <c r="B27" s="41">
        <v>700</v>
      </c>
      <c r="C27" s="16">
        <v>700</v>
      </c>
      <c r="D27" s="16">
        <v>700</v>
      </c>
      <c r="E27" s="16">
        <v>700</v>
      </c>
      <c r="F27" s="16">
        <v>700</v>
      </c>
      <c r="G27" s="16">
        <v>700</v>
      </c>
      <c r="H27" s="16">
        <v>700</v>
      </c>
      <c r="I27" s="16">
        <v>700</v>
      </c>
      <c r="J27" s="16">
        <v>700</v>
      </c>
      <c r="K27" s="16">
        <v>700</v>
      </c>
      <c r="L27" s="16">
        <v>700</v>
      </c>
      <c r="M27" s="16">
        <v>700</v>
      </c>
      <c r="N27" s="42">
        <f t="shared" si="6"/>
        <v>8400</v>
      </c>
    </row>
    <row r="28" spans="1:14" s="11" customFormat="1" x14ac:dyDescent="0.25">
      <c r="A28" s="11" t="s">
        <v>18</v>
      </c>
      <c r="B28" s="43">
        <v>0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0</v>
      </c>
      <c r="L28" s="44">
        <v>0</v>
      </c>
      <c r="M28" s="44">
        <v>0</v>
      </c>
      <c r="N28" s="42">
        <f t="shared" si="6"/>
        <v>0</v>
      </c>
    </row>
    <row r="29" spans="1:14" x14ac:dyDescent="0.25">
      <c r="A29" s="7" t="s">
        <v>19</v>
      </c>
      <c r="B29" s="41">
        <v>100</v>
      </c>
      <c r="C29" s="16">
        <v>100</v>
      </c>
      <c r="D29" s="16">
        <v>100</v>
      </c>
      <c r="E29" s="16">
        <v>100</v>
      </c>
      <c r="F29" s="16">
        <v>100</v>
      </c>
      <c r="G29" s="16">
        <v>100</v>
      </c>
      <c r="H29" s="16">
        <v>100</v>
      </c>
      <c r="I29" s="16">
        <v>100</v>
      </c>
      <c r="J29" s="16">
        <v>100</v>
      </c>
      <c r="K29" s="16">
        <v>100</v>
      </c>
      <c r="L29" s="16">
        <v>100</v>
      </c>
      <c r="M29" s="16">
        <v>100</v>
      </c>
      <c r="N29" s="42">
        <f t="shared" si="6"/>
        <v>1200</v>
      </c>
    </row>
    <row r="30" spans="1:14" x14ac:dyDescent="0.25">
      <c r="A30" s="7" t="s">
        <v>20</v>
      </c>
      <c r="B30" s="41">
        <v>5</v>
      </c>
      <c r="C30" s="16">
        <v>5</v>
      </c>
      <c r="D30" s="16">
        <v>5</v>
      </c>
      <c r="E30" s="16">
        <v>5</v>
      </c>
      <c r="F30" s="16">
        <v>5</v>
      </c>
      <c r="G30" s="16">
        <v>5</v>
      </c>
      <c r="H30" s="16">
        <v>5</v>
      </c>
      <c r="I30" s="16">
        <v>5</v>
      </c>
      <c r="J30" s="16">
        <v>5</v>
      </c>
      <c r="K30" s="16">
        <v>5</v>
      </c>
      <c r="L30" s="16">
        <v>5</v>
      </c>
      <c r="M30" s="16">
        <v>5</v>
      </c>
      <c r="N30" s="42">
        <f t="shared" si="6"/>
        <v>60</v>
      </c>
    </row>
    <row r="31" spans="1:14" x14ac:dyDescent="0.25">
      <c r="A31" s="7" t="s">
        <v>21</v>
      </c>
      <c r="B31" s="41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42">
        <f t="shared" si="6"/>
        <v>0</v>
      </c>
    </row>
    <row r="32" spans="1:14" x14ac:dyDescent="0.25">
      <c r="A32" s="7" t="s">
        <v>36</v>
      </c>
      <c r="B32" s="41">
        <v>200</v>
      </c>
      <c r="C32" s="16">
        <v>200</v>
      </c>
      <c r="D32" s="16">
        <v>200</v>
      </c>
      <c r="E32" s="16">
        <v>200</v>
      </c>
      <c r="F32" s="16">
        <v>200</v>
      </c>
      <c r="G32" s="16">
        <v>200</v>
      </c>
      <c r="H32" s="16">
        <v>200</v>
      </c>
      <c r="I32" s="16">
        <v>200</v>
      </c>
      <c r="J32" s="16">
        <v>200</v>
      </c>
      <c r="K32" s="16">
        <v>200</v>
      </c>
      <c r="L32" s="16">
        <v>200</v>
      </c>
      <c r="M32" s="16">
        <v>200</v>
      </c>
      <c r="N32" s="42">
        <f t="shared" si="6"/>
        <v>2400</v>
      </c>
    </row>
    <row r="33" spans="1:14" x14ac:dyDescent="0.25">
      <c r="A33" s="7" t="s">
        <v>50</v>
      </c>
      <c r="B33" s="41">
        <v>10</v>
      </c>
      <c r="C33" s="16">
        <v>10</v>
      </c>
      <c r="D33" s="16">
        <v>10</v>
      </c>
      <c r="E33" s="16">
        <v>10</v>
      </c>
      <c r="F33" s="16">
        <v>10</v>
      </c>
      <c r="G33" s="16">
        <v>10</v>
      </c>
      <c r="H33" s="16">
        <v>10</v>
      </c>
      <c r="I33" s="16">
        <v>10</v>
      </c>
      <c r="J33" s="16">
        <v>10</v>
      </c>
      <c r="K33" s="16">
        <v>10</v>
      </c>
      <c r="L33" s="16">
        <v>10</v>
      </c>
      <c r="M33" s="16">
        <v>10</v>
      </c>
      <c r="N33" s="42">
        <f t="shared" si="6"/>
        <v>120</v>
      </c>
    </row>
    <row r="34" spans="1:14" x14ac:dyDescent="0.25">
      <c r="A34" s="7" t="s">
        <v>23</v>
      </c>
      <c r="B34" s="41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42">
        <f t="shared" si="6"/>
        <v>0</v>
      </c>
    </row>
    <row r="35" spans="1:14" ht="13" thickBot="1" x14ac:dyDescent="0.3">
      <c r="A35" s="7" t="s">
        <v>23</v>
      </c>
      <c r="B35" s="27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45">
        <f t="shared" si="6"/>
        <v>0</v>
      </c>
    </row>
    <row r="36" spans="1:14" x14ac:dyDescent="0.25"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46"/>
    </row>
    <row r="37" spans="1:14" ht="13" x14ac:dyDescent="0.3">
      <c r="A37" s="47" t="s">
        <v>53</v>
      </c>
      <c r="B37" s="48">
        <f>B14-B18</f>
        <v>2610</v>
      </c>
      <c r="C37" s="48">
        <f t="shared" ref="C37:M37" si="7">C14-C18</f>
        <v>3110</v>
      </c>
      <c r="D37" s="48">
        <f t="shared" si="7"/>
        <v>3810</v>
      </c>
      <c r="E37" s="48">
        <f t="shared" si="7"/>
        <v>1710</v>
      </c>
      <c r="F37" s="48">
        <f t="shared" si="7"/>
        <v>5610</v>
      </c>
      <c r="G37" s="48">
        <f t="shared" si="7"/>
        <v>4610</v>
      </c>
      <c r="H37" s="48">
        <f t="shared" si="7"/>
        <v>610</v>
      </c>
      <c r="I37" s="48">
        <f t="shared" si="7"/>
        <v>5110</v>
      </c>
      <c r="J37" s="48">
        <f t="shared" si="7"/>
        <v>4610</v>
      </c>
      <c r="K37" s="48">
        <f t="shared" si="7"/>
        <v>6110</v>
      </c>
      <c r="L37" s="48">
        <f t="shared" si="7"/>
        <v>2610</v>
      </c>
      <c r="M37" s="48">
        <f t="shared" si="7"/>
        <v>1110</v>
      </c>
      <c r="N37" s="50">
        <f t="shared" si="6"/>
        <v>41620</v>
      </c>
    </row>
    <row r="38" spans="1:14" x14ac:dyDescent="0.25"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46"/>
    </row>
    <row r="39" spans="1:14" x14ac:dyDescent="0.25">
      <c r="A39" s="7" t="s">
        <v>51</v>
      </c>
      <c r="B39" s="16">
        <f>B37*$A$41</f>
        <v>522</v>
      </c>
      <c r="C39" s="16">
        <f t="shared" ref="C39:M39" si="8">C37*$A$41</f>
        <v>622</v>
      </c>
      <c r="D39" s="16">
        <f t="shared" si="8"/>
        <v>762</v>
      </c>
      <c r="E39" s="16">
        <f t="shared" si="8"/>
        <v>342</v>
      </c>
      <c r="F39" s="16">
        <f t="shared" si="8"/>
        <v>1122</v>
      </c>
      <c r="G39" s="16">
        <f t="shared" si="8"/>
        <v>922</v>
      </c>
      <c r="H39" s="16">
        <f t="shared" si="8"/>
        <v>122</v>
      </c>
      <c r="I39" s="16">
        <f t="shared" si="8"/>
        <v>1022</v>
      </c>
      <c r="J39" s="16">
        <f t="shared" si="8"/>
        <v>922</v>
      </c>
      <c r="K39" s="16">
        <f t="shared" si="8"/>
        <v>1222</v>
      </c>
      <c r="L39" s="16">
        <f t="shared" si="8"/>
        <v>522</v>
      </c>
      <c r="M39" s="16">
        <f t="shared" si="8"/>
        <v>222</v>
      </c>
      <c r="N39" s="46">
        <f t="shared" si="6"/>
        <v>8324</v>
      </c>
    </row>
    <row r="40" spans="1:14" ht="13" x14ac:dyDescent="0.3">
      <c r="A40" s="23" t="s">
        <v>54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</row>
    <row r="41" spans="1:14" x14ac:dyDescent="0.25">
      <c r="A41" s="22">
        <v>0.2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</row>
    <row r="42" spans="1:14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</row>
    <row r="43" spans="1:14" s="47" customFormat="1" ht="13" x14ac:dyDescent="0.3">
      <c r="A43" s="47" t="s">
        <v>35</v>
      </c>
      <c r="B43" s="48">
        <f>SUM(B37-B39)</f>
        <v>2088</v>
      </c>
      <c r="C43" s="48">
        <f t="shared" ref="C43:N43" si="9">SUM(C37-C39)</f>
        <v>2488</v>
      </c>
      <c r="D43" s="48">
        <f t="shared" si="9"/>
        <v>3048</v>
      </c>
      <c r="E43" s="48">
        <f t="shared" si="9"/>
        <v>1368</v>
      </c>
      <c r="F43" s="48">
        <f t="shared" si="9"/>
        <v>4488</v>
      </c>
      <c r="G43" s="48">
        <f t="shared" si="9"/>
        <v>3688</v>
      </c>
      <c r="H43" s="48">
        <f t="shared" si="9"/>
        <v>488</v>
      </c>
      <c r="I43" s="48">
        <f t="shared" si="9"/>
        <v>4088</v>
      </c>
      <c r="J43" s="48">
        <f t="shared" si="9"/>
        <v>3688</v>
      </c>
      <c r="K43" s="48">
        <f t="shared" si="9"/>
        <v>4888</v>
      </c>
      <c r="L43" s="48">
        <f t="shared" si="9"/>
        <v>2088</v>
      </c>
      <c r="M43" s="48">
        <f t="shared" si="9"/>
        <v>888</v>
      </c>
      <c r="N43" s="48">
        <f t="shared" si="9"/>
        <v>33296</v>
      </c>
    </row>
    <row r="44" spans="1:14" x14ac:dyDescent="0.25">
      <c r="N44" s="18"/>
    </row>
    <row r="45" spans="1:14" s="36" customFormat="1" ht="13" x14ac:dyDescent="0.3">
      <c r="A45" s="36" t="s">
        <v>34</v>
      </c>
      <c r="B45" s="36">
        <f t="shared" ref="B45:N45" si="10">SUM(B43/B7)</f>
        <v>0.13919999999999999</v>
      </c>
      <c r="C45" s="36">
        <f t="shared" si="10"/>
        <v>0.1555</v>
      </c>
      <c r="D45" s="36">
        <f t="shared" si="10"/>
        <v>0.17929411764705883</v>
      </c>
      <c r="E45" s="36">
        <f t="shared" si="10"/>
        <v>9.7714285714285712E-2</v>
      </c>
      <c r="F45" s="36">
        <f t="shared" si="10"/>
        <v>0.22439999999999999</v>
      </c>
      <c r="G45" s="36">
        <f t="shared" si="10"/>
        <v>0.2048888888888889</v>
      </c>
      <c r="H45" s="36">
        <f t="shared" si="10"/>
        <v>4.4363636363636362E-2</v>
      </c>
      <c r="I45" s="36">
        <f t="shared" si="10"/>
        <v>0.2151578947368421</v>
      </c>
      <c r="J45" s="36">
        <f t="shared" si="10"/>
        <v>0.18440000000000001</v>
      </c>
      <c r="K45" s="36">
        <f t="shared" si="10"/>
        <v>0.22218181818181817</v>
      </c>
      <c r="L45" s="36">
        <f t="shared" si="10"/>
        <v>0.13919999999999999</v>
      </c>
      <c r="M45" s="36">
        <f t="shared" si="10"/>
        <v>6.8307692307692305E-2</v>
      </c>
      <c r="N45" s="36">
        <f t="shared" si="10"/>
        <v>0.16647999999999999</v>
      </c>
    </row>
    <row r="47" spans="1:14" ht="41.25" customHeight="1" x14ac:dyDescent="0.25">
      <c r="J47" s="52"/>
      <c r="K47" s="52"/>
      <c r="L47" s="52"/>
      <c r="M47" s="52"/>
      <c r="N47" s="52"/>
    </row>
    <row r="48" spans="1:14" s="19" customFormat="1" ht="13.5" x14ac:dyDescent="0.3">
      <c r="C48" s="20"/>
      <c r="D48" s="7"/>
      <c r="E48" s="7"/>
      <c r="F48" s="14"/>
      <c r="G48" s="7"/>
      <c r="H48" s="7"/>
      <c r="I48" s="21"/>
      <c r="J48" s="7"/>
      <c r="K48" s="7"/>
      <c r="L48" s="7"/>
    </row>
  </sheetData>
  <mergeCells count="2">
    <mergeCell ref="L1:N1"/>
    <mergeCell ref="J47:N47"/>
  </mergeCells>
  <printOptions horizontalCentered="1"/>
  <pageMargins left="0.78740157480314965" right="0.78740157480314965" top="0.78740157480314965" bottom="0.59055118110236227" header="0.51181102362204722" footer="0.51181102362204722"/>
  <pageSetup paperSize="9" scale="58" orientation="portrait" r:id="rId1"/>
  <headerFooter alignWithMargins="0">
    <oddFooter>&amp;L&amp;"Calibri,Regular"&amp;8  &amp;F&amp;RSheet 1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C45A8D452CA44380DCEB6040321206" ma:contentTypeVersion="5" ma:contentTypeDescription="Create a new document." ma:contentTypeScope="" ma:versionID="138f3a01ea5f191f3ffb576e7ec0f2ea">
  <xsd:schema xmlns:xsd="http://www.w3.org/2001/XMLSchema" xmlns:xs="http://www.w3.org/2001/XMLSchema" xmlns:p="http://schemas.microsoft.com/office/2006/metadata/properties" xmlns:ns2="4aa7ce0a-fe66-4c61-b468-7d4012223a21" xmlns:ns3="43345186-edad-48fc-9191-0bf5535e70f6" targetNamespace="http://schemas.microsoft.com/office/2006/metadata/properties" ma:root="true" ma:fieldsID="2c3df2f66dbe6a86c7fa1c8428b4fda7" ns2:_="" ns3:_="">
    <xsd:import namespace="4aa7ce0a-fe66-4c61-b468-7d4012223a21"/>
    <xsd:import namespace="43345186-edad-48fc-9191-0bf5535e70f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Contract" minOccurs="0"/>
                <xsd:element ref="ns2:m8b2578629d04d46bf86a7b1301c3980" minOccurs="0"/>
                <xsd:element ref="ns2:TaxCatchAll" minOccurs="0"/>
                <xsd:element ref="ns2:TaxCatchAllLabel" minOccurs="0"/>
                <xsd:element ref="ns2:Enterprise_x0020_Contrac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7ce0a-fe66-4c61-b468-7d4012223a2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8b2578629d04d46bf86a7b1301c3980" ma:index="12" nillable="true" ma:taxonomy="true" ma:internalName="m8b2578629d04d46bf86a7b1301c3980" ma:taxonomyFieldName="Metadata" ma:displayName="Tags" ma:default="" ma:fieldId="{68b25786-29d0-4d46-bf86-a7b1301c3980}" ma:taxonomyMulti="true" ma:sspId="cdf1ab56-c776-4eb7-9dc6-81e24451185f" ma:termSetId="32fa7c85-1d24-4b22-a200-139d751ad2f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42330861-90a7-4c91-8b3a-d932d4599082}" ma:internalName="TaxCatchAll" ma:showField="CatchAllData" ma:web="4aa7ce0a-fe66-4c61-b468-7d4012223a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42330861-90a7-4c91-8b3a-d932d4599082}" ma:internalName="TaxCatchAllLabel" ma:readOnly="true" ma:showField="CatchAllDataLabel" ma:web="4aa7ce0a-fe66-4c61-b468-7d4012223a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nterprise_x0020_Contracts" ma:index="16" nillable="true" ma:displayName="Enterprise Contract" ma:internalName="Enterprise_x0020_Contract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Geneyus"/>
                    <xsd:enumeration value="Hertfordshire Growth Hub"/>
                    <xsd:enumeration value="IMPACT"/>
                    <xsd:enumeration value="Inspire2Enterprise"/>
                    <xsd:enumeration value="Northamptonshire Growth Hub"/>
                    <xsd:enumeration value="SCDC"/>
                    <xsd:enumeration value="SEDA"/>
                  </xsd:restriction>
                </xsd:simple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345186-edad-48fc-9191-0bf5535e70f6" elementFormDefault="qualified">
    <xsd:import namespace="http://schemas.microsoft.com/office/2006/documentManagement/types"/>
    <xsd:import namespace="http://schemas.microsoft.com/office/infopath/2007/PartnerControls"/>
    <xsd:element name="Contract" ma:index="11" nillable="true" ma:displayName="Contract" ma:default="I2E" ma:internalName="Contract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I2E"/>
                    <xsd:enumeration value="IMPACT"/>
                    <xsd:enumeration value="SCDC"/>
                    <xsd:enumeration value="SEDA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 xmlns="43345186-edad-48fc-9191-0bf5535e70f6">
      <Value>I2E</Value>
      <Value>IMPACT</Value>
      <Value>SEDA</Value>
    </Contract>
    <_dlc_DocId xmlns="4aa7ce0a-fe66-4c61-b468-7d4012223a21">XNRDW52RMVZ3-173-149</_dlc_DocId>
    <_dlc_DocIdUrl xmlns="4aa7ce0a-fe66-4c61-b468-7d4012223a21">
      <Url>http://hbcsharepoint/EnterpriseAndEmployability/EnterpriseTeam/_layouts/DocIdRedir.aspx?ID=XNRDW52RMVZ3-173-149</Url>
      <Description>XNRDW52RMVZ3-173-149</Description>
    </_dlc_DocIdUrl>
    <TaxCatchAll xmlns="4aa7ce0a-fe66-4c61-b468-7d4012223a21"/>
    <m8b2578629d04d46bf86a7b1301c3980 xmlns="4aa7ce0a-fe66-4c61-b468-7d4012223a21">
      <Terms xmlns="http://schemas.microsoft.com/office/infopath/2007/PartnerControls"/>
    </m8b2578629d04d46bf86a7b1301c3980>
    <Enterprise_x0020_Contracts xmlns="4aa7ce0a-fe66-4c61-b468-7d4012223a21">
      <Value>IMPACT</Value>
      <Value>Inspire2Enterprise</Value>
      <Value>SEDA</Value>
    </Enterprise_x0020_Contracts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03AFB2-08C3-4337-9783-89B8CCDDE3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a7ce0a-fe66-4c61-b468-7d4012223a21"/>
    <ds:schemaRef ds:uri="43345186-edad-48fc-9191-0bf5535e70f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89B0A5-2A44-4468-A78F-FA8751E26AAC}">
  <ds:schemaRefs>
    <ds:schemaRef ds:uri="43345186-edad-48fc-9191-0bf5535e70f6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infopath/2007/PartnerControls"/>
    <ds:schemaRef ds:uri="4aa7ce0a-fe66-4c61-b468-7d4012223a21"/>
    <ds:schemaRef ds:uri="http://purl.org/dc/dcmitype/"/>
    <ds:schemaRef ds:uri="http://purl.org/dc/terms/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57946603-12BC-45C6-B9CD-6005A5679B9D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0A82D4B-D6CC-4CA4-8C2C-D063748FDC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Cashflow</vt:lpstr>
      <vt:lpstr>P&amp;L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Tom Hollis</cp:lastModifiedBy>
  <cp:lastPrinted>2013-11-01T14:35:36Z</cp:lastPrinted>
  <dcterms:created xsi:type="dcterms:W3CDTF">2012-03-07T11:05:53Z</dcterms:created>
  <dcterms:modified xsi:type="dcterms:W3CDTF">2024-10-09T16:42:02Z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0x0101000AC45A8D452CA44380DCEB6040321206</vt:lpwstr>
  </property>
  <property fmtid="{D5CDD505-2E9C-101B-9397-08002B2CF9AE}" pid="3" name="_dlc_DocIdItemGuid">
    <vt:lpwstr>f635188e-3b66-4f2b-9428-1bd4ba089d35</vt:lpwstr>
  </property>
  <property fmtid="{D5CDD505-2E9C-101B-9397-08002B2CF9AE}" pid="4" name="Metadata">
    <vt:lpwstr/>
  </property>
</Properties>
</file>